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fd32a91259bd5cdc/Chien binh ke toan/2022/Bai tap co tua de/"/>
    </mc:Choice>
  </mc:AlternateContent>
  <xr:revisionPtr revIDLastSave="11" documentId="8_{43E07A64-5A0E-49CE-BA54-8BBA0E13EAAF}" xr6:coauthVersionLast="47" xr6:coauthVersionMax="47" xr10:uidLastSave="{0B9A53C2-9829-4DC1-841F-CEA6A12BB0FE}"/>
  <bookViews>
    <workbookView xWindow="-110" yWindow="-110" windowWidth="19420" windowHeight="10300" activeTab="1" xr2:uid="{0892105E-7819-4467-BC34-3719D93A0FFA}"/>
  </bookViews>
  <sheets>
    <sheet name="Goi y cac buoc de lam bai" sheetId="1" r:id="rId1"/>
    <sheet name="Bai thue TNDN 202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 l="1"/>
  <c r="D45" i="2" s="1"/>
  <c r="D37" i="2"/>
  <c r="C38" i="2" s="1"/>
  <c r="C20" i="2" s="1"/>
  <c r="C32" i="2"/>
  <c r="B32" i="2"/>
  <c r="D22" i="2"/>
  <c r="C14" i="2"/>
  <c r="B14" i="2"/>
  <c r="D15" i="2"/>
  <c r="B45" i="2" l="1"/>
  <c r="C45" i="2"/>
  <c r="C55" i="2" s="1"/>
  <c r="B64" i="2" s="1"/>
  <c r="B38" i="2"/>
  <c r="B20" i="2" s="1"/>
  <c r="B55" i="2" s="1"/>
  <c r="D14" i="2"/>
  <c r="B18" i="2" s="1"/>
  <c r="D55" i="2" l="1"/>
  <c r="B59" i="2"/>
  <c r="B30" i="2"/>
  <c r="B28" i="2"/>
  <c r="B25" i="2"/>
  <c r="B22" i="2"/>
  <c r="C18" i="2"/>
  <c r="B60" i="2" l="1"/>
  <c r="B61" i="2" s="1"/>
  <c r="B66" i="2" s="1"/>
  <c r="B68" i="2" s="1"/>
  <c r="C28" i="2"/>
  <c r="C25" i="2"/>
  <c r="C30" i="2"/>
  <c r="C22" i="2"/>
</calcChain>
</file>

<file path=xl/sharedStrings.xml><?xml version="1.0" encoding="utf-8"?>
<sst xmlns="http://schemas.openxmlformats.org/spreadsheetml/2006/main" count="87" uniqueCount="84">
  <si>
    <t>Sườn để làm bài thuế TNDN có xem xét tới ưu đãi thuế TNDN</t>
  </si>
  <si>
    <t>Nhớ lại công thức tính xuôi</t>
  </si>
  <si>
    <t>Thu nhập tính thuế = Doanh thu - Chi phí được trừ + Thu nhập khác - Thu nhập miễn thuế - Chuyển lỗ</t>
  </si>
  <si>
    <t>Thuế TNDN = (Thu nhập tính thuế - Quỹ phát triển khoa học công nghệ) x thuế suất</t>
  </si>
  <si>
    <t>Có ưu đãi thuế thì phải xác định năm được ưu đãi, mức ưu đãi</t>
  </si>
  <si>
    <t>Nếu không theo dõi thu nhập tính thuế được cho từng hoạt động thì mình phải phân bổ theo tỷ lệ doanh thu tính thuế hoặc chi phí được trừ</t>
  </si>
  <si>
    <t>--&gt; Thường là phân bổ theo doanh thu</t>
  </si>
  <si>
    <t>Từ đây mình sẽ xác định trình tự mình làm thường như sau</t>
  </si>
  <si>
    <t>(Mình có doanh thu kế toán thì mình phải thêm các dòng điều chỉnh tăng/giảm doanh thu)</t>
  </si>
  <si>
    <t>3. Xác định chi phí được trừ</t>
  </si>
  <si>
    <t>2. Xác định tỷ lệ doanh thu từng hoạt động/tổng doanh thu</t>
  </si>
  <si>
    <t>1.  Xác định doanh thư từng hoạt động (Ưu đãi, không ưu đãi)</t>
  </si>
  <si>
    <t xml:space="preserve">Giả sử cho chi phí kế toán (hạch toán) thì mình phải có những dòng điều chỉnh tăng hoặc giảm chi phí </t>
  </si>
  <si>
    <t>Ghi rõ từng nội dung: Cái gì điều chỉnh tăng, cái gì điều chỉnh giảm, cái gì không điều chỉnh tăng giảm cũng nói luôn</t>
  </si>
  <si>
    <t>Sau khi xác định được tổng chi phí được trừ thì mình phân bổ tổng chi phí này theo doanh thu từng hoạt động</t>
  </si>
  <si>
    <t>4. Xác định thu nhập khác</t>
  </si>
  <si>
    <t>Thu nhập kế toán</t>
  </si>
  <si>
    <t>Điều chỉnh tăng giảm</t>
  </si>
  <si>
    <t>Phân bổ cho từng hoạt động</t>
  </si>
  <si>
    <t>5. Xác định lỗ được chuyển</t>
  </si>
  <si>
    <t>Nếu không có thì các em ghi không có</t>
  </si>
  <si>
    <t>6. Xác định quỹ khoa học công nghệ</t>
  </si>
  <si>
    <t>Nếu không có thì nói không có</t>
  </si>
  <si>
    <t xml:space="preserve">7. Xác định thu nhập tính thuế </t>
  </si>
  <si>
    <t>Theo từng hoạt động ưu đãi và không ưu đãi</t>
  </si>
  <si>
    <t>Tính thuế TNDN theo thuế suất phổ thông</t>
  </si>
  <si>
    <t>Tính thuế TNDN theo thuế suất ưu đãi</t>
  </si>
  <si>
    <t>Tính miễn giảm</t>
  </si>
  <si>
    <t>Tính số thuế phải nộp</t>
  </si>
  <si>
    <t>Xác định thuế TNDN đã tạm nộp</t>
  </si>
  <si>
    <t>Xác định số còn phải nộp</t>
  </si>
  <si>
    <t>Lưu ý ngoại trừ những cái không được ưu đãi đã quy định cụ thể thì những cái thu nhập khác vẫn được ưu đãi nếu nó liên quan hoạt động ưu dãi, chung thì phân bổ</t>
  </si>
  <si>
    <t xml:space="preserve">Câu 4 (4 điểm): Đại lý thuế 2022
Đề bài thuế thu nhập doanh nghiệp:
Công ty TNHH Bệnh viện A trong kỳ tính thuế năm 2021 có số liệu như sau:
Doanh thu phát sinh trong kỳ là 400 tỷ đồng. Trong đó
– Doanh thu khám chữa bệnh: 300 tỷ đồng
– Doanh thu bán thuốc chữa bệnh: 100 tỷ đồng
Doanh thu hoạt động tài chính: 2 tỷ đồng
– Lãi chênh lệch tỷ giá hối đoái do đánh giá lại cuối kỳ của kế toán khoản phải thu dài hạn là 1 tỷ đồng.
– Lãi chênh lệch tỷ giá hối đoái do đánh giá lại cuối kỳ của kế toán phải trả ngắn hạn là 1 tỷ đồng.
Thu nhập khác phát sinh trong kỳ là 10 tỷ đồng, đây là nguồn tài trợ từ nước ngoài chuyển về với mục đích hoạt động từ thiện, nhân đạo tại Việt Nam. Công ty đã thực hiện đúng mục đích với số tiền trên.
Chi phí phát sinh trong kỳ là 380 tỷ đồng, trong đó
– Giá vốn hàng bán: 280 tỷ đồng
– Chi phí bán hàng: 50 tỷ đồng
– Chi phí quản lý doanh nghiệp: 40 tỷ đồng
– Chi phí tài chính: 5 tỷ đồng, trong đó có 2 tỷ đồng lãi vay
– Chi phí khác: 5 tỷ đồng Biết rằng:
– Công ty mua 3 máy X-Quang trị giá 1 tỷ đồng 1 máy, đưa vào sử dụng từ năm 2022. Phí vận chuyển và lắp đặt máy đã tính vào chi phí năm 2021 là 0.6 tỷ đồng.
– Công ty mua hàng hóa để bán đầy đủ hóa đơn năm 2019 là 15 tỷ, chưa thanh toán cho nhà cung cấp, đã tính vào chi phí năm 2019. Tuy nhiên vào năm 2021, Công ty thanh toán cho nhà cung cấp 10 tỷ đồng tiền mặt, 5 tỷ đồng vẫn nợ chưa thanh toán. 
Yêu cầu:
Tính thuế TNDN phát sinh trong kỳ.
Lập tờ khai thuế TNDN.
Biết rằng:
– Công ty có hoạt động khám chữa bệnh được hưởng ưu đãi thuế 10% trong suốt thời gian hoạt động, ưu đãi miễn thuế 4 năm và giảm 50% thuế cho 5 năm tiếp theo. Năm 2017 bắt đầu được hưởng ưu đãi thuế do có dự án hưởng ưu đãi (dự án xây dựng bệnh viện A).
– Công ty lập hồ sơ khai thuế vào ngày 31/03/2022 và công ty đã tạm nộp số thuế TNDN năm 2021 là 5tỷ đồng.
– Năm 2021, công ty không trích quỹ phát triển KHCN, không phát sinh lỗ lũy kế chuyển sang năm 2021.
</t>
  </si>
  <si>
    <t>Gợi ý trả lời</t>
  </si>
  <si>
    <t>Doanh nghiệp được miễn 4 năm bắt đầu từ năm 2017. Do đó tới năm 2021 doanh nghiệp sẽ không được miễn nữa mà chỉ được áp dụng thuế suất</t>
  </si>
  <si>
    <t>10% và giảm 50% số thuế TNDN</t>
  </si>
  <si>
    <t>Thu nhập tính thuế TNDN = Doanh thu - Chi phí được trừ + Thu nhập khác - Thu nhập miễn thuế - Lỗ được chuyển</t>
  </si>
  <si>
    <t>Thuế TNDN = (Doanh thu tính thuế - Quỹ khóa học công nghệ) x thuế suất</t>
  </si>
  <si>
    <t>Chi tiêu</t>
  </si>
  <si>
    <t>Họa động Khám chữa bệnh</t>
  </si>
  <si>
    <t>Bán thuốc chữa bệnh</t>
  </si>
  <si>
    <t>Tổng cộng</t>
  </si>
  <si>
    <t>ĐVT: Tỷ đồng</t>
  </si>
  <si>
    <t>Tỷ lệ doanh thu từng hoạt động/Tổng doanh thu</t>
  </si>
  <si>
    <t>I. DOANH THU TÍNH THUẾ</t>
  </si>
  <si>
    <t>II. CHI PHÍ ĐƯỢC TRỪ</t>
  </si>
  <si>
    <t>- Doanh thu kế toán hạch toán</t>
  </si>
  <si>
    <t>- Điều chỉnh tăng: Không có</t>
  </si>
  <si>
    <t>- Điều chỉnh giảm: Không có</t>
  </si>
  <si>
    <t xml:space="preserve"> - Chi phí kế toán hạch toán. </t>
  </si>
  <si>
    <t>Giá vốn hàng bán</t>
  </si>
  <si>
    <t>(Hoạt động khám chữa bệnh: 280x 75%; HĐ bán thuốc chữa bệnh: 280 x 25%)</t>
  </si>
  <si>
    <t>- Chi phí bán hàng</t>
  </si>
  <si>
    <t>(Hoạt động khám chữa bệnh:….; Hoạt động bán thuốc chữa bệnh…)</t>
  </si>
  <si>
    <t>- Chi phí quản lý doanh nghiệp</t>
  </si>
  <si>
    <t>(Các em trình bày tương tự như trên)</t>
  </si>
  <si>
    <t>- Chi phí tài chính</t>
  </si>
  <si>
    <t>- Chi phí khác</t>
  </si>
  <si>
    <t xml:space="preserve">Điều chỉnh giảm (-) chi phí vận chuyển máy X Quang không được trừ vì phải vốn hóa </t>
  </si>
  <si>
    <t>Điều chỉnh giảm chi phí (-) khoản chi phí phát sinh năm 2019 nhưng năm 2021 thanh toán bằng tiền mặt 10 tỷ</t>
  </si>
  <si>
    <t>Tổng chi phí được trừ</t>
  </si>
  <si>
    <t>Phân bổ chi phí được trừ theo tỷ lệ doanh thu</t>
  </si>
  <si>
    <t>(Hoạt động khám chữa bệnh = 369,4 x 75%, HĐ bán thuốc = 369,4 x 25%)</t>
  </si>
  <si>
    <t>III. THU NHẬP KHÁC</t>
  </si>
  <si>
    <t>- Doanh thu tài chính theo kế toán</t>
  </si>
  <si>
    <t>- Thu nhập khác theo kế toán khoản tiền nhận tài trợ mục đích từ thiện. Khoản này sẽ được miễn thuế, mình không phân bổ</t>
  </si>
  <si>
    <t>Phân bổ cho 2 hoạt động</t>
  </si>
  <si>
    <t>IV. Thu nhập miễn thuế</t>
  </si>
  <si>
    <t>Khoản tiền nhận tài trợ vì mục đích từ thiện</t>
  </si>
  <si>
    <t>V. Chuyển lỗ: Không phát sinh chuyển lỗ</t>
  </si>
  <si>
    <t>VI: Trích lập quỹ khoa học công nghệ: Không phát sinh</t>
  </si>
  <si>
    <t>Thu nhập tính thuế</t>
  </si>
  <si>
    <t>- Theo thuế suất ưu đãi 10%</t>
  </si>
  <si>
    <t>- Giảm thuế TNDN 50%</t>
  </si>
  <si>
    <t>* Thuế TNDN hoạt động khám chữa bệnh</t>
  </si>
  <si>
    <t>- Thuế TNDN phải nộp</t>
  </si>
  <si>
    <t>* Thuế TNDN hoạt động bán thuốc chữa bệnh</t>
  </si>
  <si>
    <t>- Theo thuế suất phổ thông 20%</t>
  </si>
  <si>
    <t>Tổng số thuế TNDN phải nộp của 2 hoạt động</t>
  </si>
  <si>
    <t xml:space="preserve">Biết rằng:
– Công ty có hoạt động khám chữa bệnh được hưởng ưu đãi thuế 10% trong suốt thời gian hoạt động, ưu đãi miễn thuế 4 năm và giảm 50% thuế cho 5 năm tiếp theo. Năm 2017 bắt đầu được hưởng ưu đãi thuế do có dự án hưởng ưu đãi (dự án xây dựng bệnh viện A).
– Công ty lập hồ sơ khai thuế vào ngày 31/03/2022 và công ty đã tạm nộp số thuế TNDN năm 2021 là 5tỷ đồng.
– Năm 2021, công ty không trích quỹ phát triển KHCN, không phát sinh lỗ lũy kế chuyển sang năm 2021.
</t>
  </si>
  <si>
    <t>Công ty đã tạm nộp</t>
  </si>
  <si>
    <t>Vậy công ty nộp thừa</t>
  </si>
  <si>
    <t>10.6</t>
  </si>
  <si>
    <t>- Điều chỉnh giảm (-) Thu nhập khác khoản lãi CLTG do đánh giá lại khoản phải thu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</si>
</sst>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quotePrefix="1"/>
    <xf numFmtId="0" fontId="2" fillId="0" borderId="0" xfId="0" applyFont="1"/>
    <xf numFmtId="0" fontId="3" fillId="0" borderId="0" xfId="0" applyFont="1"/>
    <xf numFmtId="0" fontId="2" fillId="0" borderId="0" xfId="0" applyFont="1" applyAlignment="1">
      <alignment horizontal="left" wrapText="1"/>
    </xf>
    <xf numFmtId="9" fontId="2" fillId="0" borderId="0" xfId="1" applyFont="1"/>
    <xf numFmtId="0" fontId="2" fillId="0" borderId="0" xfId="0" quotePrefix="1" applyFont="1"/>
    <xf numFmtId="0" fontId="0" fillId="0" borderId="0" xfId="0" applyAlignment="1">
      <alignment horizontal="left" wrapText="1"/>
    </xf>
    <xf numFmtId="0" fontId="2" fillId="0" borderId="0" xfId="0" applyFont="1" applyAlignment="1">
      <alignment horizontal="center" wrapText="1"/>
    </xf>
    <xf numFmtId="0" fontId="2" fillId="0" borderId="0" xfId="0" applyFont="1" applyAlignment="1">
      <alignment vertical="center"/>
    </xf>
    <xf numFmtId="0" fontId="0" fillId="0" borderId="0" xfId="0" quotePrefix="1" applyAlignment="1">
      <alignment horizontal="left" wrapText="1"/>
    </xf>
    <xf numFmtId="0" fontId="0" fillId="0" borderId="0" xfId="0" applyAlignment="1">
      <alignment horizontal="left" wrapText="1"/>
    </xf>
    <xf numFmtId="0" fontId="2"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0B4E-ACEF-493D-B413-B92EA1D4CC70}">
  <dimension ref="A2:B50"/>
  <sheetViews>
    <sheetView zoomScale="130" zoomScaleNormal="130" workbookViewId="0">
      <selection activeCell="G15" sqref="G15"/>
    </sheetView>
  </sheetViews>
  <sheetFormatPr defaultRowHeight="14.5" x14ac:dyDescent="0.35"/>
  <sheetData>
    <row r="2" spans="1:2" x14ac:dyDescent="0.35">
      <c r="A2" t="s">
        <v>0</v>
      </c>
    </row>
    <row r="4" spans="1:2" s="2" customFormat="1" x14ac:dyDescent="0.35">
      <c r="A4" s="2" t="s">
        <v>1</v>
      </c>
    </row>
    <row r="6" spans="1:2" x14ac:dyDescent="0.35">
      <c r="B6" t="s">
        <v>2</v>
      </c>
    </row>
    <row r="7" spans="1:2" x14ac:dyDescent="0.35">
      <c r="B7" t="s">
        <v>3</v>
      </c>
    </row>
    <row r="9" spans="1:2" x14ac:dyDescent="0.35">
      <c r="B9" t="s">
        <v>4</v>
      </c>
    </row>
    <row r="10" spans="1:2" x14ac:dyDescent="0.35">
      <c r="B10" t="s">
        <v>5</v>
      </c>
    </row>
    <row r="12" spans="1:2" x14ac:dyDescent="0.35">
      <c r="B12" s="1" t="s">
        <v>6</v>
      </c>
    </row>
    <row r="13" spans="1:2" x14ac:dyDescent="0.35">
      <c r="A13" t="s">
        <v>7</v>
      </c>
    </row>
    <row r="14" spans="1:2" s="2" customFormat="1" x14ac:dyDescent="0.35">
      <c r="A14" s="2" t="s">
        <v>11</v>
      </c>
    </row>
    <row r="16" spans="1:2" s="2" customFormat="1" x14ac:dyDescent="0.35">
      <c r="A16" s="2" t="s">
        <v>10</v>
      </c>
    </row>
    <row r="18" spans="1:1" x14ac:dyDescent="0.35">
      <c r="A18" t="s">
        <v>8</v>
      </c>
    </row>
    <row r="20" spans="1:1" s="2" customFormat="1" x14ac:dyDescent="0.35">
      <c r="A20" s="2" t="s">
        <v>9</v>
      </c>
    </row>
    <row r="21" spans="1:1" x14ac:dyDescent="0.35">
      <c r="A21" t="s">
        <v>12</v>
      </c>
    </row>
    <row r="22" spans="1:1" x14ac:dyDescent="0.35">
      <c r="A22" t="s">
        <v>13</v>
      </c>
    </row>
    <row r="24" spans="1:1" x14ac:dyDescent="0.35">
      <c r="A24" t="s">
        <v>14</v>
      </c>
    </row>
    <row r="26" spans="1:1" s="2" customFormat="1" x14ac:dyDescent="0.35">
      <c r="A26" s="2" t="s">
        <v>15</v>
      </c>
    </row>
    <row r="27" spans="1:1" x14ac:dyDescent="0.35">
      <c r="A27" t="s">
        <v>16</v>
      </c>
    </row>
    <row r="28" spans="1:1" x14ac:dyDescent="0.35">
      <c r="A28" t="s">
        <v>17</v>
      </c>
    </row>
    <row r="29" spans="1:1" x14ac:dyDescent="0.35">
      <c r="A29" t="s">
        <v>18</v>
      </c>
    </row>
    <row r="31" spans="1:1" s="2" customFormat="1" x14ac:dyDescent="0.35">
      <c r="A31" s="2" t="s">
        <v>19</v>
      </c>
    </row>
    <row r="32" spans="1:1" x14ac:dyDescent="0.35">
      <c r="A32" t="s">
        <v>20</v>
      </c>
    </row>
    <row r="34" spans="1:1" s="2" customFormat="1" x14ac:dyDescent="0.35">
      <c r="A34" s="2" t="s">
        <v>21</v>
      </c>
    </row>
    <row r="35" spans="1:1" x14ac:dyDescent="0.35">
      <c r="A35" t="s">
        <v>22</v>
      </c>
    </row>
    <row r="37" spans="1:1" s="2" customFormat="1" x14ac:dyDescent="0.35">
      <c r="A37" s="2" t="s">
        <v>23</v>
      </c>
    </row>
    <row r="38" spans="1:1" x14ac:dyDescent="0.35">
      <c r="A38" t="s">
        <v>24</v>
      </c>
    </row>
    <row r="39" spans="1:1" x14ac:dyDescent="0.35">
      <c r="A39" t="s">
        <v>25</v>
      </c>
    </row>
    <row r="40" spans="1:1" x14ac:dyDescent="0.35">
      <c r="A40" t="s">
        <v>26</v>
      </c>
    </row>
    <row r="41" spans="1:1" x14ac:dyDescent="0.35">
      <c r="A41" t="s">
        <v>27</v>
      </c>
    </row>
    <row r="42" spans="1:1" x14ac:dyDescent="0.35">
      <c r="A42" t="s">
        <v>28</v>
      </c>
    </row>
    <row r="43" spans="1:1" x14ac:dyDescent="0.35">
      <c r="A43" t="s">
        <v>29</v>
      </c>
    </row>
    <row r="44" spans="1:1" x14ac:dyDescent="0.35">
      <c r="A44" t="s">
        <v>30</v>
      </c>
    </row>
    <row r="50" spans="1:1" x14ac:dyDescent="0.35">
      <c r="A50"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6DA8-F8C1-4C37-B90E-678E2EE63255}">
  <dimension ref="A2:L68"/>
  <sheetViews>
    <sheetView tabSelected="1" topLeftCell="A47" workbookViewId="0">
      <selection activeCell="A9" sqref="A9"/>
    </sheetView>
  </sheetViews>
  <sheetFormatPr defaultRowHeight="14.5" x14ac:dyDescent="0.35"/>
  <cols>
    <col min="1" max="1" width="39.36328125" customWidth="1"/>
    <col min="2" max="2" width="12" customWidth="1"/>
    <col min="3" max="3" width="8.90625" customWidth="1"/>
    <col min="4" max="4" width="9.08984375" style="2"/>
    <col min="9" max="9" width="2" customWidth="1"/>
    <col min="10" max="10" width="8.7265625" hidden="1" customWidth="1"/>
    <col min="11" max="11" width="9.08984375" hidden="1" customWidth="1"/>
    <col min="12" max="12" width="8" hidden="1" customWidth="1"/>
  </cols>
  <sheetData>
    <row r="2" spans="1:12" ht="409.5" customHeight="1" x14ac:dyDescent="0.35">
      <c r="A2" s="11" t="s">
        <v>32</v>
      </c>
      <c r="B2" s="11"/>
      <c r="C2" s="11"/>
      <c r="D2" s="11"/>
      <c r="E2" s="11"/>
      <c r="F2" s="11"/>
      <c r="G2" s="11"/>
      <c r="H2" s="11"/>
      <c r="I2" s="11"/>
      <c r="J2" s="11"/>
      <c r="K2" s="11"/>
      <c r="L2" s="11"/>
    </row>
    <row r="3" spans="1:12" ht="108.75" customHeight="1" x14ac:dyDescent="0.35">
      <c r="A3" s="12" t="s">
        <v>79</v>
      </c>
      <c r="B3" s="12"/>
      <c r="C3" s="12"/>
      <c r="D3" s="12"/>
      <c r="E3" s="12"/>
      <c r="F3" s="12"/>
      <c r="G3" s="12"/>
      <c r="H3" s="12"/>
    </row>
    <row r="4" spans="1:12" x14ac:dyDescent="0.35">
      <c r="A4" s="3" t="s">
        <v>33</v>
      </c>
    </row>
    <row r="5" spans="1:12" x14ac:dyDescent="0.35">
      <c r="A5" s="3" t="s">
        <v>42</v>
      </c>
    </row>
    <row r="6" spans="1:12" x14ac:dyDescent="0.35">
      <c r="A6" t="s">
        <v>34</v>
      </c>
    </row>
    <row r="7" spans="1:12" x14ac:dyDescent="0.35">
      <c r="A7" t="s">
        <v>35</v>
      </c>
    </row>
    <row r="9" spans="1:12" x14ac:dyDescent="0.35">
      <c r="A9" t="s">
        <v>36</v>
      </c>
    </row>
    <row r="10" spans="1:12" x14ac:dyDescent="0.35">
      <c r="A10" t="s">
        <v>37</v>
      </c>
    </row>
    <row r="13" spans="1:12" s="2" customFormat="1" ht="58" x14ac:dyDescent="0.35">
      <c r="A13" s="9" t="s">
        <v>38</v>
      </c>
      <c r="B13" s="8" t="s">
        <v>39</v>
      </c>
      <c r="C13" s="8" t="s">
        <v>40</v>
      </c>
      <c r="D13" s="9" t="s">
        <v>41</v>
      </c>
    </row>
    <row r="14" spans="1:12" s="2" customFormat="1" x14ac:dyDescent="0.35">
      <c r="A14" s="2" t="s">
        <v>44</v>
      </c>
      <c r="B14" s="2">
        <f>B15</f>
        <v>300</v>
      </c>
      <c r="C14" s="2">
        <f>C15</f>
        <v>100</v>
      </c>
      <c r="D14" s="2">
        <f>B14+C14</f>
        <v>400</v>
      </c>
    </row>
    <row r="15" spans="1:12" x14ac:dyDescent="0.35">
      <c r="A15" s="1" t="s">
        <v>46</v>
      </c>
      <c r="B15">
        <v>300</v>
      </c>
      <c r="C15">
        <v>100</v>
      </c>
      <c r="D15" s="2">
        <f>B15+C15</f>
        <v>400</v>
      </c>
    </row>
    <row r="16" spans="1:12" x14ac:dyDescent="0.35">
      <c r="A16" s="1" t="s">
        <v>47</v>
      </c>
    </row>
    <row r="17" spans="1:4" x14ac:dyDescent="0.35">
      <c r="A17" s="1" t="s">
        <v>48</v>
      </c>
    </row>
    <row r="18" spans="1:4" s="2" customFormat="1" ht="29" x14ac:dyDescent="0.35">
      <c r="A18" s="4" t="s">
        <v>43</v>
      </c>
      <c r="B18" s="5">
        <f>B14/D14</f>
        <v>0.75</v>
      </c>
      <c r="C18" s="5">
        <f>C14/D14</f>
        <v>0.25</v>
      </c>
    </row>
    <row r="20" spans="1:4" x14ac:dyDescent="0.35">
      <c r="A20" s="2" t="s">
        <v>45</v>
      </c>
      <c r="B20" s="2">
        <f>B38</f>
        <v>277.04999999999995</v>
      </c>
      <c r="C20" s="2">
        <f>C38</f>
        <v>92.35</v>
      </c>
    </row>
    <row r="21" spans="1:4" x14ac:dyDescent="0.35">
      <c r="A21" s="6" t="s">
        <v>49</v>
      </c>
      <c r="D21" s="2">
        <v>380</v>
      </c>
    </row>
    <row r="22" spans="1:4" hidden="1" x14ac:dyDescent="0.35">
      <c r="A22" t="s">
        <v>50</v>
      </c>
      <c r="B22">
        <f>D22*B18</f>
        <v>210</v>
      </c>
      <c r="C22">
        <f>D22*C18</f>
        <v>70</v>
      </c>
      <c r="D22" s="2">
        <f>280</f>
        <v>280</v>
      </c>
    </row>
    <row r="23" spans="1:4" ht="29" hidden="1" x14ac:dyDescent="0.35">
      <c r="A23" s="7" t="s">
        <v>51</v>
      </c>
    </row>
    <row r="24" spans="1:4" hidden="1" x14ac:dyDescent="0.35"/>
    <row r="25" spans="1:4" hidden="1" x14ac:dyDescent="0.35">
      <c r="A25" s="1" t="s">
        <v>52</v>
      </c>
      <c r="B25">
        <f>D25*B18</f>
        <v>37.5</v>
      </c>
      <c r="C25">
        <f>D25*C18</f>
        <v>12.5</v>
      </c>
      <c r="D25" s="2">
        <v>50</v>
      </c>
    </row>
    <row r="26" spans="1:4" ht="29" hidden="1" x14ac:dyDescent="0.35">
      <c r="A26" s="7" t="s">
        <v>53</v>
      </c>
    </row>
    <row r="27" spans="1:4" hidden="1" x14ac:dyDescent="0.35"/>
    <row r="28" spans="1:4" hidden="1" x14ac:dyDescent="0.35">
      <c r="A28" s="1" t="s">
        <v>54</v>
      </c>
      <c r="B28">
        <f>D28*B18</f>
        <v>30</v>
      </c>
      <c r="C28">
        <f>D28*C18</f>
        <v>10</v>
      </c>
      <c r="D28" s="2">
        <v>40</v>
      </c>
    </row>
    <row r="29" spans="1:4" hidden="1" x14ac:dyDescent="0.35">
      <c r="A29" s="7" t="s">
        <v>55</v>
      </c>
    </row>
    <row r="30" spans="1:4" hidden="1" x14ac:dyDescent="0.35">
      <c r="A30" s="1" t="s">
        <v>56</v>
      </c>
      <c r="B30">
        <f>D30*B18</f>
        <v>3.75</v>
      </c>
      <c r="C30">
        <f>D30*C18</f>
        <v>1.25</v>
      </c>
      <c r="D30" s="2">
        <v>5</v>
      </c>
    </row>
    <row r="31" spans="1:4" hidden="1" x14ac:dyDescent="0.35">
      <c r="A31" t="s">
        <v>55</v>
      </c>
    </row>
    <row r="32" spans="1:4" hidden="1" x14ac:dyDescent="0.35">
      <c r="A32" s="1" t="s">
        <v>57</v>
      </c>
      <c r="B32">
        <f>D32*75%</f>
        <v>3.75</v>
      </c>
      <c r="C32">
        <f>D32*25%</f>
        <v>1.25</v>
      </c>
      <c r="D32" s="2">
        <v>5</v>
      </c>
    </row>
    <row r="33" spans="1:8" hidden="1" x14ac:dyDescent="0.35">
      <c r="A33" t="s">
        <v>55</v>
      </c>
    </row>
    <row r="34" spans="1:8" hidden="1" x14ac:dyDescent="0.35"/>
    <row r="35" spans="1:8" ht="29" x14ac:dyDescent="0.35">
      <c r="A35" s="7" t="s">
        <v>58</v>
      </c>
      <c r="D35" s="2">
        <v>-0.6</v>
      </c>
    </row>
    <row r="36" spans="1:8" ht="43.5" x14ac:dyDescent="0.35">
      <c r="A36" s="7" t="s">
        <v>59</v>
      </c>
      <c r="D36" s="2">
        <v>-10</v>
      </c>
      <c r="H36" t="s">
        <v>82</v>
      </c>
    </row>
    <row r="37" spans="1:8" s="2" customFormat="1" x14ac:dyDescent="0.35">
      <c r="A37" s="2" t="s">
        <v>60</v>
      </c>
      <c r="D37" s="2">
        <f>D21+D35+D36</f>
        <v>369.4</v>
      </c>
    </row>
    <row r="38" spans="1:8" x14ac:dyDescent="0.35">
      <c r="A38" t="s">
        <v>61</v>
      </c>
      <c r="B38">
        <f>D37*75%</f>
        <v>277.04999999999995</v>
      </c>
      <c r="C38">
        <f>D37*25%</f>
        <v>92.35</v>
      </c>
    </row>
    <row r="39" spans="1:8" ht="29" x14ac:dyDescent="0.35">
      <c r="A39" s="7" t="s">
        <v>62</v>
      </c>
    </row>
    <row r="41" spans="1:8" x14ac:dyDescent="0.35">
      <c r="A41" t="s">
        <v>63</v>
      </c>
    </row>
    <row r="42" spans="1:8" x14ac:dyDescent="0.35">
      <c r="A42" s="1" t="s">
        <v>64</v>
      </c>
      <c r="D42" s="2">
        <v>2</v>
      </c>
    </row>
    <row r="43" spans="1:8" ht="29" x14ac:dyDescent="0.35">
      <c r="A43" s="10" t="s">
        <v>83</v>
      </c>
      <c r="D43" s="2">
        <v>-1</v>
      </c>
    </row>
    <row r="44" spans="1:8" x14ac:dyDescent="0.35">
      <c r="A44" s="7" t="s">
        <v>41</v>
      </c>
      <c r="D44" s="2">
        <f>D42+D43</f>
        <v>1</v>
      </c>
    </row>
    <row r="45" spans="1:8" x14ac:dyDescent="0.35">
      <c r="A45" t="s">
        <v>66</v>
      </c>
      <c r="B45">
        <f>D44*75%</f>
        <v>0.75</v>
      </c>
      <c r="C45">
        <f>D44*25%</f>
        <v>0.25</v>
      </c>
      <c r="D45" s="2">
        <f>D44</f>
        <v>1</v>
      </c>
    </row>
    <row r="46" spans="1:8" ht="43.5" x14ac:dyDescent="0.35">
      <c r="A46" s="7" t="s">
        <v>65</v>
      </c>
      <c r="D46" s="2">
        <v>10</v>
      </c>
    </row>
    <row r="48" spans="1:8" x14ac:dyDescent="0.35">
      <c r="A48" s="7" t="s">
        <v>67</v>
      </c>
    </row>
    <row r="49" spans="1:4" x14ac:dyDescent="0.35">
      <c r="A49" t="s">
        <v>68</v>
      </c>
      <c r="D49" s="2">
        <v>10</v>
      </c>
    </row>
    <row r="51" spans="1:4" x14ac:dyDescent="0.35">
      <c r="A51" t="s">
        <v>69</v>
      </c>
    </row>
    <row r="53" spans="1:4" ht="29" x14ac:dyDescent="0.35">
      <c r="A53" s="7" t="s">
        <v>70</v>
      </c>
    </row>
    <row r="55" spans="1:4" s="2" customFormat="1" x14ac:dyDescent="0.35">
      <c r="A55" s="2" t="s">
        <v>71</v>
      </c>
      <c r="B55" s="2">
        <f>B14-B20+B45</f>
        <v>23.700000000000045</v>
      </c>
      <c r="C55" s="2">
        <f>C14-C20+C45</f>
        <v>7.9000000000000057</v>
      </c>
      <c r="D55" s="2">
        <f>B55+C55</f>
        <v>31.600000000000051</v>
      </c>
    </row>
    <row r="58" spans="1:4" x14ac:dyDescent="0.35">
      <c r="A58" s="2" t="s">
        <v>74</v>
      </c>
    </row>
    <row r="59" spans="1:4" x14ac:dyDescent="0.35">
      <c r="A59" s="1" t="s">
        <v>72</v>
      </c>
      <c r="B59">
        <f>B55*10%</f>
        <v>2.3700000000000045</v>
      </c>
    </row>
    <row r="60" spans="1:4" x14ac:dyDescent="0.35">
      <c r="A60" s="1" t="s">
        <v>73</v>
      </c>
      <c r="B60">
        <f>B59*50%</f>
        <v>1.1850000000000023</v>
      </c>
    </row>
    <row r="61" spans="1:4" x14ac:dyDescent="0.35">
      <c r="A61" s="1" t="s">
        <v>75</v>
      </c>
      <c r="B61">
        <f>B59-B60</f>
        <v>1.1850000000000023</v>
      </c>
    </row>
    <row r="63" spans="1:4" x14ac:dyDescent="0.35">
      <c r="A63" t="s">
        <v>76</v>
      </c>
    </row>
    <row r="64" spans="1:4" x14ac:dyDescent="0.35">
      <c r="A64" s="1" t="s">
        <v>77</v>
      </c>
      <c r="B64">
        <f>C55*20%</f>
        <v>1.5800000000000012</v>
      </c>
    </row>
    <row r="66" spans="1:2" x14ac:dyDescent="0.35">
      <c r="A66" t="s">
        <v>78</v>
      </c>
      <c r="B66">
        <f>B61+B64</f>
        <v>2.7650000000000032</v>
      </c>
    </row>
    <row r="67" spans="1:2" x14ac:dyDescent="0.35">
      <c r="A67" t="s">
        <v>80</v>
      </c>
      <c r="B67">
        <v>5</v>
      </c>
    </row>
    <row r="68" spans="1:2" x14ac:dyDescent="0.35">
      <c r="A68" t="s">
        <v>81</v>
      </c>
      <c r="B68">
        <f>B67-B66</f>
        <v>2.2349999999999968</v>
      </c>
    </row>
  </sheetData>
  <mergeCells count="2">
    <mergeCell ref="A2:L2"/>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Goi y cac buoc de lam bai</vt:lpstr>
      <vt:lpstr>Bai thue TNDN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Sáng Nguyễn</dc:creator>
  <cp:lastModifiedBy>Sáng Nguyễn</cp:lastModifiedBy>
  <dcterms:created xsi:type="dcterms:W3CDTF">2022-10-23T08:35:37Z</dcterms:created>
  <dcterms:modified xsi:type="dcterms:W3CDTF">2023-01-08T00:51:56Z</dcterms:modified>
</cp:coreProperties>
</file>